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6b53825cc251963/Documents/EA_training/Courses_June2025/"/>
    </mc:Choice>
  </mc:AlternateContent>
  <xr:revisionPtr revIDLastSave="0" documentId="8_{69FB65A7-D7DA-4F8F-9C07-2AD862C630FD}" xr6:coauthVersionLast="47" xr6:coauthVersionMax="47" xr10:uidLastSave="{00000000-0000-0000-0000-000000000000}"/>
  <bookViews>
    <workbookView xWindow="-108" yWindow="-108" windowWidth="23256" windowHeight="12456" xr2:uid="{CC97F09B-D129-4E72-BE10-94EB1BAD4389}"/>
  </bookViews>
  <sheets>
    <sheet name="Simple Examp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1" l="1"/>
  <c r="J7" i="1"/>
  <c r="L7" i="1" s="1"/>
  <c r="I7" i="1"/>
  <c r="J6" i="1"/>
  <c r="L6" i="1" s="1"/>
  <c r="I5" i="1"/>
  <c r="I4" i="1"/>
  <c r="K4" i="1" s="1"/>
  <c r="I3" i="1"/>
  <c r="M3" i="1" s="1"/>
  <c r="I2" i="1"/>
  <c r="K2" i="1" s="1"/>
  <c r="J9" i="1"/>
  <c r="L9" i="1" s="1"/>
  <c r="I9" i="1"/>
  <c r="J8" i="1"/>
  <c r="L8" i="1" s="1"/>
  <c r="I8" i="1"/>
  <c r="K8" i="1" s="1"/>
  <c r="N8" i="1" s="1"/>
  <c r="O8" i="1" s="1"/>
  <c r="J5" i="1"/>
  <c r="I6" i="1"/>
  <c r="K6" i="1" s="1"/>
  <c r="N6" i="1" s="1"/>
  <c r="O9" i="1"/>
  <c r="K9" i="1"/>
  <c r="N9" i="1" s="1"/>
  <c r="H9" i="1"/>
  <c r="H8" i="1"/>
  <c r="H7" i="1"/>
  <c r="H6" i="1"/>
  <c r="H5" i="1"/>
  <c r="J4" i="1"/>
  <c r="L4" i="1" s="1"/>
  <c r="H4" i="1"/>
  <c r="J3" i="1"/>
  <c r="L3" i="1" s="1"/>
  <c r="H3" i="1"/>
  <c r="J2" i="1"/>
  <c r="L2" i="1" s="1"/>
  <c r="H2" i="1"/>
  <c r="L5" i="1" l="1"/>
  <c r="O6" i="1"/>
  <c r="M2" i="1"/>
  <c r="N2" i="1" s="1"/>
  <c r="M4" i="1"/>
  <c r="N4" i="1" s="1"/>
  <c r="O4" i="1" s="1"/>
  <c r="K5" i="1"/>
  <c r="K3" i="1"/>
  <c r="N3" i="1" s="1"/>
  <c r="O3" i="1" s="1"/>
  <c r="M5" i="1"/>
  <c r="N5" i="1" s="1"/>
  <c r="O5" i="1" s="1"/>
  <c r="O2" i="1" l="1"/>
  <c r="K7" i="1"/>
  <c r="N7" i="1" s="1"/>
  <c r="O7" i="1" s="1"/>
  <c r="O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Sara Dishkova</author>
  </authors>
  <commentList>
    <comment ref="I5" authorId="0" shapeId="0" xr:uid="{84522186-3708-4208-94D8-8E1A734BFF17}">
      <text>
        <r>
          <rPr>
            <b/>
            <sz val="9"/>
            <color indexed="81"/>
            <rFont val="Tahoma"/>
            <family val="2"/>
          </rPr>
          <t>Sara Dishkova:</t>
        </r>
        <r>
          <rPr>
            <sz val="9"/>
            <color indexed="81"/>
            <rFont val="Tahoma"/>
            <family val="2"/>
          </rPr>
          <t xml:space="preserve">
21/30 is the time which should be counted for the month of September 2021, the month when the Project Reporting Period starts.</t>
        </r>
      </text>
    </comment>
    <comment ref="J5" authorId="0" shapeId="0" xr:uid="{05C82B7D-8D72-4A14-A1DC-914D54C277D4}">
      <text>
        <r>
          <rPr>
            <b/>
            <sz val="9"/>
            <color indexed="81"/>
            <rFont val="Tahoma"/>
            <family val="2"/>
          </rPr>
          <t>Sara Dishkova:</t>
        </r>
        <r>
          <rPr>
            <sz val="9"/>
            <color indexed="81"/>
            <rFont val="Tahoma"/>
            <family val="2"/>
          </rPr>
          <t xml:space="preserve">
Here, the calculation is the same as in the previous column, because the person started immediately on the project, and worked exclusively on the project.</t>
        </r>
      </text>
    </comment>
    <comment ref="I7" authorId="0" shapeId="0" xr:uid="{730DBD90-F827-48B5-A2C3-37F158DC7C55}">
      <text>
        <r>
          <rPr>
            <b/>
            <sz val="9"/>
            <color indexed="81"/>
            <rFont val="Tahoma"/>
            <family val="2"/>
          </rPr>
          <t>Sara Dishkova:</t>
        </r>
        <r>
          <rPr>
            <sz val="9"/>
            <color indexed="81"/>
            <rFont val="Tahoma"/>
            <family val="2"/>
          </rPr>
          <t xml:space="preserve">
19/30 is the time for June, which should be counted in the formula for caluclation of the rate.
</t>
        </r>
      </text>
    </comment>
    <comment ref="I8" authorId="0" shapeId="0" xr:uid="{DDB827C8-5F50-4A0F-B2CD-223F74446CB8}">
      <text>
        <r>
          <rPr>
            <b/>
            <sz val="9"/>
            <color indexed="81"/>
            <rFont val="Tahoma"/>
            <family val="2"/>
          </rPr>
          <t>Sara Dishkova:</t>
        </r>
        <r>
          <rPr>
            <sz val="9"/>
            <color indexed="81"/>
            <rFont val="Tahoma"/>
            <family val="2"/>
          </rPr>
          <t xml:space="preserve">
13/30 is the time for June, which should be counted in the formula for caluclation of the rate.
</t>
        </r>
      </text>
    </comment>
  </commentList>
</comments>
</file>

<file path=xl/sharedStrings.xml><?xml version="1.0" encoding="utf-8"?>
<sst xmlns="http://schemas.openxmlformats.org/spreadsheetml/2006/main" count="26" uniqueCount="26">
  <si>
    <t>NAME</t>
  </si>
  <si>
    <t>FTE%</t>
  </si>
  <si>
    <t>Recruitment Start Date</t>
  </si>
  <si>
    <t>End of Employment</t>
  </si>
  <si>
    <t>Period Start</t>
  </si>
  <si>
    <t>Period End</t>
  </si>
  <si>
    <t>Project Assignment</t>
  </si>
  <si>
    <t>Periodic Report Duration</t>
  </si>
  <si>
    <t>Months during which the person is employed within the Reporting Period</t>
  </si>
  <si>
    <t>Months Worked on the Project</t>
  </si>
  <si>
    <t>Declarable Day Equivalents</t>
  </si>
  <si>
    <r>
      <t xml:space="preserve">Day Equivalents </t>
    </r>
    <r>
      <rPr>
        <sz val="11"/>
        <color rgb="FFFF00FF"/>
        <rFont val="Aptos Narrow"/>
        <family val="2"/>
        <scheme val="minor"/>
      </rPr>
      <t>Actually</t>
    </r>
    <r>
      <rPr>
        <sz val="11"/>
        <color theme="1"/>
        <rFont val="Aptos Narrow"/>
        <family val="2"/>
        <scheme val="minor"/>
      </rPr>
      <t xml:space="preserve"> Worked on the Action</t>
    </r>
  </si>
  <si>
    <t>Remuneration costs incurred DURING the reporting period</t>
  </si>
  <si>
    <t>DAILY RATE</t>
  </si>
  <si>
    <t>Total Personel Costs</t>
  </si>
  <si>
    <t>Anabel</t>
  </si>
  <si>
    <t>Barbara</t>
  </si>
  <si>
    <t>Celine</t>
  </si>
  <si>
    <t>Dana</t>
  </si>
  <si>
    <t>Eathan</t>
  </si>
  <si>
    <t>Freddy</t>
  </si>
  <si>
    <t>Giorgos</t>
  </si>
  <si>
    <t>Henri</t>
  </si>
  <si>
    <t xml:space="preserve"> </t>
  </si>
  <si>
    <t>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</si>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</sst>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"/>
    <numFmt numFmtId="166" formatCode="0.0000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FF00FF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EAC8E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9" fontId="0" fillId="0" borderId="0" xfId="1" applyFont="1" applyAlignment="1" applyProtection="1">
      <alignment horizontal="center" vertical="center"/>
      <protection locked="0"/>
    </xf>
    <xf numFmtId="44" fontId="0" fillId="0" borderId="0" xfId="0" applyNumberFormat="1" applyProtection="1">
      <protection locked="0"/>
    </xf>
    <xf numFmtId="0" fontId="2" fillId="0" borderId="0" xfId="0" applyFont="1" applyProtection="1">
      <protection locked="0"/>
    </xf>
    <xf numFmtId="9" fontId="2" fillId="0" borderId="0" xfId="0" applyNumberFormat="1" applyFont="1" applyAlignment="1" applyProtection="1">
      <alignment horizontal="center" vertical="center"/>
      <protection locked="0"/>
    </xf>
    <xf numFmtId="9" fontId="0" fillId="0" borderId="0" xfId="0" applyNumberFormat="1" applyAlignment="1" applyProtection="1">
      <alignment horizontal="center" vertical="center"/>
      <protection locked="0"/>
    </xf>
    <xf numFmtId="44" fontId="2" fillId="0" borderId="0" xfId="0" applyNumberFormat="1" applyFont="1" applyProtection="1">
      <protection locked="0"/>
    </xf>
    <xf numFmtId="44" fontId="4" fillId="0" borderId="0" xfId="0" applyNumberFormat="1" applyFont="1" applyProtection="1">
      <protection locked="0"/>
    </xf>
    <xf numFmtId="44" fontId="5" fillId="0" borderId="0" xfId="0" applyNumberFormat="1" applyFont="1" applyProtection="1">
      <protection locked="0"/>
    </xf>
    <xf numFmtId="9" fontId="2" fillId="0" borderId="0" xfId="0" applyNumberFormat="1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2" fontId="4" fillId="0" borderId="0" xfId="0" applyNumberFormat="1" applyFont="1" applyAlignment="1" applyProtection="1">
      <alignment horizontal="center" vertical="center"/>
      <protection locked="0"/>
    </xf>
    <xf numFmtId="14" fontId="4" fillId="0" borderId="0" xfId="0" applyNumberFormat="1" applyFont="1" applyProtection="1">
      <protection locked="0"/>
    </xf>
    <xf numFmtId="1" fontId="4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2" fontId="4" fillId="0" borderId="0" xfId="0" applyNumberFormat="1" applyFont="1" applyProtection="1">
      <protection locked="0"/>
    </xf>
    <xf numFmtId="2" fontId="0" fillId="0" borderId="0" xfId="0" applyNumberFormat="1" applyProtection="1">
      <protection locked="0"/>
    </xf>
    <xf numFmtId="164" fontId="4" fillId="0" borderId="0" xfId="0" applyNumberFormat="1" applyFont="1" applyProtection="1">
      <protection locked="0"/>
    </xf>
    <xf numFmtId="1" fontId="4" fillId="0" borderId="0" xfId="0" applyNumberFormat="1" applyFont="1" applyProtection="1">
      <protection locked="0"/>
    </xf>
    <xf numFmtId="166" fontId="4" fillId="0" borderId="0" xfId="0" applyNumberFormat="1" applyFont="1" applyProtection="1">
      <protection locked="0"/>
    </xf>
    <xf numFmtId="44" fontId="2" fillId="0" borderId="4" xfId="0" applyNumberFormat="1" applyFont="1" applyBorder="1" applyProtection="1"/>
    <xf numFmtId="0" fontId="4" fillId="0" borderId="0" xfId="0" applyNumberFormat="1" applyFont="1" applyProtection="1">
      <protection locked="0"/>
    </xf>
    <xf numFmtId="0" fontId="2" fillId="2" borderId="7" xfId="0" applyNumberFormat="1" applyFont="1" applyFill="1" applyBorder="1" applyAlignment="1" applyProtection="1">
      <alignment horizontal="center" vertical="center"/>
      <protection locked="0"/>
    </xf>
    <xf numFmtId="0" fontId="4" fillId="3" borderId="6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NumberFormat="1" applyFont="1" applyFill="1" applyAlignment="1" applyProtection="1">
      <alignment horizontal="center" vertical="center"/>
      <protection locked="0"/>
    </xf>
    <xf numFmtId="0" fontId="4" fillId="3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NumberFormat="1" applyFont="1" applyFill="1" applyBorder="1" applyProtection="1">
      <protection locked="0"/>
    </xf>
    <xf numFmtId="14" fontId="0" fillId="0" borderId="0" xfId="0" applyNumberFormat="1" applyFont="1" applyAlignment="1" applyProtection="1">
      <alignment horizontal="center" vertical="center"/>
      <protection locked="0"/>
    </xf>
    <xf numFmtId="1" fontId="0" fillId="0" borderId="0" xfId="0" applyNumberFormat="1" applyFont="1" applyAlignment="1" applyProtection="1">
      <alignment horizontal="center"/>
    </xf>
    <xf numFmtId="164" fontId="0" fillId="2" borderId="2" xfId="0" applyNumberFormat="1" applyFont="1" applyFill="1" applyBorder="1" applyAlignment="1" applyProtection="1">
      <alignment horizontal="center" vertical="center"/>
    </xf>
    <xf numFmtId="164" fontId="0" fillId="3" borderId="0" xfId="0" applyNumberFormat="1" applyFont="1" applyFill="1" applyAlignment="1" applyProtection="1">
      <alignment horizontal="center" vertical="center"/>
    </xf>
    <xf numFmtId="1" fontId="0" fillId="2" borderId="2" xfId="0" applyNumberFormat="1" applyFill="1" applyBorder="1" applyAlignment="1" applyProtection="1">
      <alignment horizontal="center" vertical="center"/>
    </xf>
    <xf numFmtId="1" fontId="0" fillId="3" borderId="3" xfId="0" applyNumberFormat="1" applyFill="1" applyBorder="1" applyAlignment="1" applyProtection="1">
      <alignment horizontal="center" vertical="center"/>
    </xf>
    <xf numFmtId="44" fontId="0" fillId="0" borderId="0" xfId="0" applyNumberFormat="1" applyProtection="1"/>
    <xf numFmtId="164" fontId="2" fillId="2" borderId="2" xfId="0" applyNumberFormat="1" applyFont="1" applyFill="1" applyBorder="1" applyAlignment="1" applyProtection="1">
      <alignment horizontal="center" vertical="center"/>
    </xf>
    <xf numFmtId="1" fontId="2" fillId="3" borderId="3" xfId="0" applyNumberFormat="1" applyFont="1" applyFill="1" applyBorder="1" applyAlignment="1" applyProtection="1">
      <alignment horizontal="center" vertical="center"/>
    </xf>
    <xf numFmtId="44" fontId="0" fillId="0" borderId="4" xfId="0" applyNumberFormat="1" applyBorder="1" applyProtection="1"/>
    <xf numFmtId="1" fontId="2" fillId="2" borderId="2" xfId="0" applyNumberFormat="1" applyFont="1" applyFill="1" applyBorder="1" applyAlignment="1" applyProtection="1">
      <alignment horizontal="center" vertical="center"/>
    </xf>
    <xf numFmtId="44" fontId="2" fillId="0" borderId="0" xfId="0" applyNumberFormat="1" applyFont="1" applyProtection="1"/>
    <xf numFmtId="164" fontId="0" fillId="2" borderId="5" xfId="0" applyNumberFormat="1" applyFont="1" applyFill="1" applyBorder="1" applyAlignment="1" applyProtection="1">
      <alignment horizontal="center" vertical="center"/>
    </xf>
    <xf numFmtId="1" fontId="2" fillId="2" borderId="5" xfId="0" applyNumberFormat="1" applyFont="1" applyFill="1" applyBorder="1" applyAlignment="1" applyProtection="1">
      <alignment horizontal="center" vertical="center"/>
    </xf>
    <xf numFmtId="44" fontId="0" fillId="2" borderId="2" xfId="0" applyNumberFormat="1" applyFill="1" applyBorder="1" applyProtection="1"/>
    <xf numFmtId="44" fontId="2" fillId="2" borderId="2" xfId="0" applyNumberFormat="1" applyFont="1" applyFill="1" applyBorder="1" applyProtection="1"/>
    <xf numFmtId="44" fontId="2" fillId="2" borderId="5" xfId="0" applyNumberFormat="1" applyFont="1" applyFill="1" applyBorder="1" applyProtection="1"/>
    <xf numFmtId="44" fontId="4" fillId="0" borderId="0" xfId="0" applyNumberFormat="1" applyFont="1" applyProtection="1"/>
    <xf numFmtId="44" fontId="0" fillId="3" borderId="0" xfId="0" applyNumberFormat="1" applyFill="1" applyProtection="1"/>
    <xf numFmtId="44" fontId="2" fillId="3" borderId="0" xfId="0" applyNumberFormat="1" applyFont="1" applyFill="1" applyProtection="1"/>
    <xf numFmtId="44" fontId="4" fillId="3" borderId="0" xfId="0" applyNumberFormat="1" applyFont="1" applyFill="1" applyProtection="1"/>
  </cellXfs>
  <cellStyles count="2">
    <cellStyle name="Normal" xfId="0" builtinId="0"/>
    <cellStyle name="Per cent" xfId="1" builtinId="5"/>
  </cellStyles>
  <dxfs count="33">
    <dxf>
      <numFmt numFmtId="34" formatCode="_-* #,##0.00\ &quot;€&quot;_-;\-* #,##0.00\ &quot;€&quot;_-;_-* &quot;-&quot;??\ &quot;€&quot;_-;_-@_-"/>
      <fill>
        <patternFill patternType="solid">
          <fgColor indexed="64"/>
          <bgColor theme="7" tint="0.79998168889431442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protection locked="1" hidden="0"/>
    </dxf>
    <dxf>
      <numFmt numFmtId="34" formatCode="_-* #,##0.00\ &quot;€&quot;_-;\-* #,##0.00\ &quot;€&quot;_-;_-* &quot;-&quot;??\ &quot;€&quot;_-;_-@_-"/>
      <fill>
        <patternFill patternType="solid">
          <fgColor indexed="64"/>
          <bgColor rgb="FFEAC8E2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  <protection locked="1" hidden="0"/>
    </dxf>
    <dxf>
      <protection locked="0" hidden="0"/>
    </dxf>
    <dxf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34" formatCode="_-* #,##0.00\ &quot;€&quot;_-;\-* #,##0.00\ &quot;€&quot;_-;_-* &quot;-&quot;??\ &quot;€&quot;_-;_-@_-"/>
      <fill>
        <patternFill patternType="solid">
          <fgColor indexed="64"/>
          <bgColor theme="7" tint="0.79998168889431442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solid">
          <fgColor indexed="64"/>
          <bgColor rgb="FFEAC8E2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</border>
      <protection locked="0" hidden="0"/>
    </dxf>
    <dxf>
      <numFmt numFmtId="34" formatCode="_-* #,##0.00\ &quot;€&quot;_-;\-* #,##0.00\ &quot;€&quot;_-;_-* &quot;-&quot;??\ &quot;€&quot;_-;_-@_-"/>
      <border>
        <left style="thin">
          <color indexed="64"/>
        </lef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medium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solid">
          <fgColor indexed="64"/>
          <bgColor rgb="FFEAC8E2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" formatCode="0"/>
      <fill>
        <patternFill patternType="solid">
          <fgColor indexed="64"/>
          <bgColor rgb="FFEAC8E2"/>
        </patternFill>
      </fill>
      <border>
        <left/>
        <right style="medium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</border>
      <protection locked="0" hidden="0"/>
    </dxf>
    <dxf>
      <font>
        <b val="0"/>
      </font>
      <numFmt numFmtId="164" formatCode="0.0"/>
      <fill>
        <patternFill patternType="solid">
          <fgColor indexed="64"/>
          <bgColor theme="7" tint="0.79998168889431442"/>
        </patternFill>
      </fill>
      <border>
        <left/>
        <right style="medium">
          <color indexed="64"/>
        </right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solid">
          <fgColor indexed="64"/>
          <bgColor rgb="FFEAC8E2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</border>
      <protection locked="0" hidden="0"/>
    </dxf>
    <dxf>
      <font>
        <b val="0"/>
      </font>
      <numFmt numFmtId="164" formatCode="0.0"/>
      <fill>
        <patternFill patternType="solid">
          <fgColor indexed="64"/>
          <bgColor rgb="FFEAC8E2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protection locked="0" hidden="0"/>
    </dxf>
    <dxf>
      <font>
        <b val="0"/>
      </font>
      <numFmt numFmtId="165" formatCode="dd/m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protection locked="0" hidden="0"/>
    </dxf>
    <dxf>
      <font>
        <b val="0"/>
      </font>
      <numFmt numFmtId="165" formatCode="dd/m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protection locked="0" hidden="0"/>
    </dxf>
    <dxf>
      <font>
        <b val="0"/>
      </font>
      <numFmt numFmtId="165" formatCode="dd/m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protection locked="0" hidden="0"/>
    </dxf>
    <dxf>
      <font>
        <b val="0"/>
      </font>
      <numFmt numFmtId="165" formatCode="dd/m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protection locked="0" hidden="0"/>
    </dxf>
    <dxf>
      <font>
        <b val="0"/>
      </font>
      <numFmt numFmtId="165" formatCode="dd/m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protection locked="0" hidden="0"/>
    </dxf>
    <dxf>
      <font>
        <b val="0"/>
      </font>
      <numFmt numFmtId="165" formatCode="dd/m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protection locked="0" hidden="0"/>
    </dxf>
    <dxf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4D67FD8-3EEB-486F-B5BA-2E6313A629D9}" name="Table1" displayName="Table1" ref="A1:O10" totalsRowCount="1" headerRowDxfId="5" dataDxfId="3" totalsRowDxfId="4">
  <autoFilter ref="A1:O9" xr:uid="{79201872-8E99-4B2C-8813-7C84558EAB9E}"/>
  <sortState xmlns:xlrd2="http://schemas.microsoft.com/office/spreadsheetml/2017/richdata2" ref="A2:O9">
    <sortCondition ref="A1:A9"/>
  </sortState>
  <tableColumns count="15">
    <tableColumn id="1" xr3:uid="{A6A19E11-7297-4219-9FAF-343CB3181F6C}" name="NAME" totalsRowLabel="Total" dataDxfId="32" totalsRowDxfId="31"/>
    <tableColumn id="10" xr3:uid="{A5331DF6-28DD-424A-97B3-270BC57BB81B}" name="FTE%" dataDxfId="30" totalsRowDxfId="29"/>
    <tableColumn id="2" xr3:uid="{422FA669-EBAB-4BA5-8021-504181D2FD77}" name="Recruitment Start Date" dataDxfId="28" totalsRowDxfId="27"/>
    <tableColumn id="15" xr3:uid="{41DF18E5-AFBC-45C9-B6F6-B067AE5B8125}" name="End of Employment" dataDxfId="26" totalsRowDxfId="25"/>
    <tableColumn id="3" xr3:uid="{1B17581E-D2F3-4558-B0B3-C13433326CE9}" name="Period Start" dataDxfId="24" totalsRowDxfId="23"/>
    <tableColumn id="4" xr3:uid="{05A70EA1-5B08-4AAE-9DE9-692A20223EED}" name="Period End" dataDxfId="22" totalsRowDxfId="21"/>
    <tableColumn id="5" xr3:uid="{78A80AB1-BE9F-4550-A510-A296732BD0D0}" name="Project Assignment" dataDxfId="20" totalsRowDxfId="19"/>
    <tableColumn id="6" xr3:uid="{C4B012C2-DF97-4701-BAB1-3830B889D383}" name="Periodic Report Duration" dataDxfId="18" totalsRowDxfId="17"/>
    <tableColumn id="11" xr3:uid="{72B15CE6-7215-42CC-A9F6-40A8AD142FC3}" name="Months during which the person is employed within the Reporting Period" dataDxfId="16" totalsRowDxfId="15">
      <calculatedColumnFormula>DATEDIF(Table1[[#This Row],[Recruitment Start Date]],Table1[[#This Row],[Period End]]+1,"m")+0.5</calculatedColumnFormula>
    </tableColumn>
    <tableColumn id="7" xr3:uid="{68B9FB3D-16EE-4335-BCB1-1F5FC8A5A4BA}" name="Months Worked on the Project" dataDxfId="14" totalsRowDxfId="13">
      <calculatedColumnFormula>DATEDIF(Table1[[#This Row],[Project Assignment]],Table1[[#This Row],[Period End]]+1,"m")</calculatedColumnFormula>
    </tableColumn>
    <tableColumn id="8" xr3:uid="{06599E4D-5D5F-478B-B38E-03C26285B72E}" name="Declarable Day Equivalents" dataDxfId="12" totalsRowDxfId="11">
      <calculatedColumnFormula>(215/12)*Table1[[#This Row],[Months during which the person is employed within the Reporting Period]]*Table1[[#This Row],[FTE%]]</calculatedColumnFormula>
    </tableColumn>
    <tableColumn id="9" xr3:uid="{0D5D98E9-26B1-4184-A3CB-0F0D9EAA910E}" name="Day Equivalents Actually Worked on the Action" dataDxfId="10" totalsRowDxfId="9">
      <calculatedColumnFormula>(215/12*Table1[[#This Row],[Months Worked on the Project]])*Table1[[#This Row],[FTE%]]</calculatedColumnFormula>
    </tableColumn>
    <tableColumn id="12" xr3:uid="{641E40A7-9C27-4662-9C89-4FE0F60E285C}" name="Remuneration costs incurred DURING the reporting period" totalsRowFunction="sum" dataDxfId="8" totalsRowDxfId="1"/>
    <tableColumn id="13" xr3:uid="{CE1657B7-422B-4042-8381-DB6F0C329AF2}" name="DAILY RATE" dataDxfId="2" totalsRowDxfId="7">
      <calculatedColumnFormula>Table1[[#This Row],[Remuneration costs incurred DURING the reporting period]]/Table1[[#This Row],[Declarable Day Equivalents]]</calculatedColumnFormula>
    </tableColumn>
    <tableColumn id="14" xr3:uid="{9652E38E-3DCE-4E03-8973-7A545B9762DD}" name="Total Personel Costs" totalsRowFunction="sum" dataDxfId="0" totalsRowDxfId="6">
      <calculatedColumnFormula>L5*Table1[[#This Row],[DAILY RATE]]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CEC34-4BC0-4C3E-955D-9F5E57B2C2C0}">
  <dimension ref="A1:Q30"/>
  <sheetViews>
    <sheetView tabSelected="1" zoomScale="136" zoomScaleNormal="94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7" sqref="C7"/>
    </sheetView>
  </sheetViews>
  <sheetFormatPr defaultRowHeight="14.4" x14ac:dyDescent="0.3"/>
  <cols>
    <col min="1" max="2" width="8.88671875" style="3"/>
    <col min="3" max="3" width="21.44140625" style="3" customWidth="1"/>
    <col min="4" max="4" width="13.109375" style="3" customWidth="1"/>
    <col min="5" max="5" width="12.44140625" style="3" customWidth="1"/>
    <col min="6" max="6" width="11.5546875" style="3" customWidth="1"/>
    <col min="7" max="7" width="18.33203125" style="3" customWidth="1"/>
    <col min="8" max="8" width="16.88671875" style="3" customWidth="1"/>
    <col min="9" max="9" width="23" style="3" customWidth="1"/>
    <col min="10" max="10" width="27.88671875" style="3" customWidth="1"/>
    <col min="11" max="11" width="26.109375" style="3" bestFit="1" customWidth="1"/>
    <col min="12" max="12" width="17.6640625" style="3" customWidth="1"/>
    <col min="13" max="13" width="16.33203125" style="3" customWidth="1"/>
    <col min="14" max="14" width="13.109375" style="3" customWidth="1"/>
    <col min="15" max="15" width="17.44140625" style="3" customWidth="1"/>
    <col min="16" max="16" width="8.88671875" style="3"/>
    <col min="17" max="17" width="13.6640625" style="3" customWidth="1"/>
    <col min="18" max="16384" width="8.88671875" style="3"/>
  </cols>
  <sheetData>
    <row r="1" spans="1:17" ht="57.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2" t="s">
        <v>10</v>
      </c>
      <c r="L1" s="1" t="s">
        <v>11</v>
      </c>
      <c r="M1" s="1" t="s">
        <v>12</v>
      </c>
      <c r="N1" s="2" t="s">
        <v>13</v>
      </c>
      <c r="O1" s="1" t="s">
        <v>14</v>
      </c>
    </row>
    <row r="2" spans="1:17" x14ac:dyDescent="0.3">
      <c r="A2" s="3" t="s">
        <v>15</v>
      </c>
      <c r="B2" s="4">
        <v>1</v>
      </c>
      <c r="C2" s="30">
        <v>44348</v>
      </c>
      <c r="D2" s="30"/>
      <c r="E2" s="30">
        <v>44562</v>
      </c>
      <c r="F2" s="30">
        <v>44926</v>
      </c>
      <c r="G2" s="30">
        <v>44743</v>
      </c>
      <c r="H2" s="31">
        <f>DATEDIF(Table1[[#This Row],[Period Start]],Table1[[#This Row],[Period End]]+1,"m")</f>
        <v>12</v>
      </c>
      <c r="I2" s="32">
        <f>(DATEDIF(Table1[[#This Row],[Period Start]],Table1[[#This Row],[Period End]]+1,"m"))</f>
        <v>12</v>
      </c>
      <c r="J2" s="33">
        <f>DATEDIF(Table1[[#This Row],[Project Assignment]],Table1[[#This Row],[Period End]]+1,"m")</f>
        <v>6</v>
      </c>
      <c r="K2" s="34">
        <f>(215/12)*Table1[[#This Row],[Months during which the person is employed within the Reporting Period]]*Table1[[#This Row],[FTE%]]</f>
        <v>215</v>
      </c>
      <c r="L2" s="35">
        <f>(215/12*Table1[[#This Row],[Months Worked on the Project]])*Table1[[#This Row],[FTE%]]</f>
        <v>107.5</v>
      </c>
      <c r="M2" s="36">
        <f>3670.55*(Table1[[#This Row],[Months during which the person is employed within the Reporting Period]])+(443.33*Table1[[#This Row],[Months during which the person is employed within the Reporting Period]])+1500</f>
        <v>50866.560000000005</v>
      </c>
      <c r="N2" s="44">
        <f>Table1[[#This Row],[Remuneration costs incurred DURING the reporting period]]/Table1[[#This Row],[Declarable Day Equivalents]]</f>
        <v>236.58865116279071</v>
      </c>
      <c r="O2" s="48">
        <f>L5*Table1[[#This Row],[DAILY RATE]]</f>
        <v>57224.880000000012</v>
      </c>
    </row>
    <row r="3" spans="1:17" x14ac:dyDescent="0.3">
      <c r="A3" s="6" t="s">
        <v>16</v>
      </c>
      <c r="B3" s="7">
        <v>0.98</v>
      </c>
      <c r="C3" s="30">
        <v>44787</v>
      </c>
      <c r="D3" s="30"/>
      <c r="E3" s="30">
        <v>44562</v>
      </c>
      <c r="F3" s="30">
        <v>44926</v>
      </c>
      <c r="G3" s="30">
        <v>44805</v>
      </c>
      <c r="H3" s="31">
        <f>DATEDIF(Table1[[#This Row],[Period Start]],Table1[[#This Row],[Period End]]+1,"m")</f>
        <v>12</v>
      </c>
      <c r="I3" s="32">
        <f>(DATEDIF(Table1[[#This Row],[Recruitment Start Date]],Table1[[#This Row],[Period End]]+1,"m"))+14/30</f>
        <v>4.4666666666666668</v>
      </c>
      <c r="J3" s="33">
        <f>DATEDIF(Table1[[#This Row],[Project Assignment]],Table1[[#This Row],[Period End]]+1,"m")</f>
        <v>4</v>
      </c>
      <c r="K3" s="37">
        <f>(215/12)*Table1[[#This Row],[Months during which the person is employed within the Reporting Period]]*Table1[[#This Row],[FTE%]]</f>
        <v>78.427222222222227</v>
      </c>
      <c r="L3" s="38">
        <f>(215/12*Table1[[#This Row],[Months Worked on the Project]])*Table1[[#This Row],[FTE%]]</f>
        <v>70.233333333333334</v>
      </c>
      <c r="M3" s="23">
        <f>3583.33*(Table1[[#This Row],[Months during which the person is employed within the Reporting Period]])+1500</f>
        <v>17505.540666666668</v>
      </c>
      <c r="N3" s="45">
        <f>Table1[[#This Row],[Remuneration costs incurred DURING the reporting period]]/Table1[[#This Row],[Declarable Day Equivalents]]</f>
        <v>223.20745489448817</v>
      </c>
      <c r="O3" s="49">
        <f>L6*Table1[[#This Row],[DAILY RATE]]</f>
        <v>32992.851926591531</v>
      </c>
    </row>
    <row r="4" spans="1:17" x14ac:dyDescent="0.3">
      <c r="A4" s="3" t="s">
        <v>17</v>
      </c>
      <c r="B4" s="8">
        <v>0.5</v>
      </c>
      <c r="C4" s="30">
        <v>44608</v>
      </c>
      <c r="D4" s="30"/>
      <c r="E4" s="30">
        <v>44562</v>
      </c>
      <c r="F4" s="30">
        <v>44926</v>
      </c>
      <c r="G4" s="30">
        <v>44652</v>
      </c>
      <c r="H4" s="31">
        <f>DATEDIF(Table1[[#This Row],[Period Start]],Table1[[#This Row],[Period End]]+1,"m")</f>
        <v>12</v>
      </c>
      <c r="I4" s="32">
        <f>DATEDIF(Table1[[#This Row],[Recruitment Start Date]],Table1[[#This Row],[Period End]]+1,"m")+16/30</f>
        <v>10.533333333333333</v>
      </c>
      <c r="J4" s="33">
        <f>DATEDIF(Table1[[#This Row],[Project Assignment]],Table1[[#This Row],[Period End]]+1,"m")</f>
        <v>9</v>
      </c>
      <c r="K4" s="34">
        <f>(215/12)*Table1[[#This Row],[Months during which the person is employed within the Reporting Period]]*Table1[[#This Row],[FTE%]]</f>
        <v>94.361111111111114</v>
      </c>
      <c r="L4" s="35">
        <f>(215/12*Table1[[#This Row],[Months Worked on the Project]])*Table1[[#This Row],[FTE%]]</f>
        <v>80.625</v>
      </c>
      <c r="M4" s="39">
        <f>3583.33*(Table1[[#This Row],[Months during which the person is employed within the Reporting Period]])+1150</f>
        <v>38894.409333333329</v>
      </c>
      <c r="N4" s="44">
        <f>Table1[[#This Row],[Remuneration costs incurred DURING the reporting period]]/Table1[[#This Row],[Declarable Day Equivalents]]</f>
        <v>412.18685192817185</v>
      </c>
      <c r="O4" s="48">
        <f>L7*Table1[[#This Row],[DAILY RATE]]</f>
        <v>10092.853054852319</v>
      </c>
    </row>
    <row r="5" spans="1:17" x14ac:dyDescent="0.3">
      <c r="A5" s="6" t="s">
        <v>18</v>
      </c>
      <c r="B5" s="7">
        <v>1</v>
      </c>
      <c r="C5" s="30">
        <v>44478</v>
      </c>
      <c r="D5" s="30"/>
      <c r="E5" s="30">
        <v>44470</v>
      </c>
      <c r="F5" s="30">
        <v>44926</v>
      </c>
      <c r="G5" s="30">
        <v>44515</v>
      </c>
      <c r="H5" s="31">
        <f>DATEDIF(Table1[[#This Row],[Period Start]],Table1[[#This Row],[Period End]]+1,"m")</f>
        <v>15</v>
      </c>
      <c r="I5" s="32">
        <f>(DATEDIF(Table1[[#This Row],[Recruitment Start Date]],Table1[[#This Row],[Period End]],"m"))+(21/30)</f>
        <v>14.7</v>
      </c>
      <c r="J5" s="33">
        <f>DATEDIF(Table1[[#This Row],[Project Assignment]],Table1[[#This Row],[Period End]]+1,"m")+(15/30)</f>
        <v>13.5</v>
      </c>
      <c r="K5" s="40">
        <f>(215/12)*Table1[[#This Row],[Months during which the person is employed within the Reporting Period]]*Table1[[#This Row],[FTE%]]</f>
        <v>263.375</v>
      </c>
      <c r="L5" s="38">
        <f>(215/12*Table1[[#This Row],[Months Worked on the Project]])*Table1[[#This Row],[FTE%]]</f>
        <v>241.87500000000003</v>
      </c>
      <c r="M5" s="41">
        <f>2780*(Table1[[#This Row],[Months during which the person is employed within the Reporting Period]]+1)</f>
        <v>43646</v>
      </c>
      <c r="N5" s="45">
        <f>Table1[[#This Row],[Remuneration costs incurred DURING the reporting period]]/Table1[[#This Row],[Declarable Day Equivalents]]</f>
        <v>165.71808258186996</v>
      </c>
      <c r="O5" s="49">
        <f>L8*Table1[[#This Row],[DAILY RATE]]</f>
        <v>16132.19501133787</v>
      </c>
    </row>
    <row r="6" spans="1:17" x14ac:dyDescent="0.3">
      <c r="A6" s="3" t="s">
        <v>19</v>
      </c>
      <c r="B6" s="8">
        <v>0.75</v>
      </c>
      <c r="C6" s="30">
        <v>44478</v>
      </c>
      <c r="D6" s="30"/>
      <c r="E6" s="30">
        <v>44896</v>
      </c>
      <c r="F6" s="30">
        <v>45230</v>
      </c>
      <c r="G6" s="30">
        <v>44896</v>
      </c>
      <c r="H6" s="31">
        <f>DATEDIF(Table1[[#This Row],[Period Start]],Table1[[#This Row],[Period End]]+1,"m")</f>
        <v>11</v>
      </c>
      <c r="I6" s="32">
        <f>DATEDIF(Table1[[#This Row],[Period Start]],Table1[[#This Row],[Period End]]+1,"m")</f>
        <v>11</v>
      </c>
      <c r="J6" s="33">
        <f>DATEDIF(Table1[[#This Row],[Project Assignment]],Table1[[#This Row],[Period End]]+1,"m")</f>
        <v>11</v>
      </c>
      <c r="K6" s="34">
        <f>(215/12)*Table1[[#This Row],[Months during which the person is employed within the Reporting Period]]*Table1[[#This Row],[FTE%]]</f>
        <v>147.8125</v>
      </c>
      <c r="L6" s="35">
        <f>(215/12*Table1[[#This Row],[Months Worked on the Project]])*Table1[[#This Row],[FTE%]]</f>
        <v>147.8125</v>
      </c>
      <c r="M6" s="5">
        <v>89000</v>
      </c>
      <c r="N6" s="44">
        <f>Table1[[#This Row],[Remuneration costs incurred DURING the reporting period]]/Table1[[#This Row],[Declarable Day Equivalents]]</f>
        <v>602.1141649048626</v>
      </c>
      <c r="O6" s="48">
        <f>L9*Table1[[#This Row],[DAILY RATE]]</f>
        <v>56636.36363636364</v>
      </c>
      <c r="Q6" s="10"/>
    </row>
    <row r="7" spans="1:17" x14ac:dyDescent="0.3">
      <c r="A7" s="6" t="s">
        <v>20</v>
      </c>
      <c r="B7" s="7">
        <v>1</v>
      </c>
      <c r="C7" s="30">
        <v>44531</v>
      </c>
      <c r="D7" s="30">
        <v>44631</v>
      </c>
      <c r="E7" s="30">
        <v>44562</v>
      </c>
      <c r="F7" s="30">
        <v>44926</v>
      </c>
      <c r="G7" s="30">
        <v>44593</v>
      </c>
      <c r="H7" s="31">
        <f>DATEDIF(Table1[[#This Row],[Period Start]],Table1[[#This Row],[Period End]]+1,"m")</f>
        <v>12</v>
      </c>
      <c r="I7" s="32">
        <f>DATEDIF(Table1[[#This Row],[Period Start]],Table1[[#This Row],[End of Employment]]+1,"m")+(11/30)</f>
        <v>2.3666666666666667</v>
      </c>
      <c r="J7" s="33">
        <f>DATEDIF(Table1[[#This Row],[Project Assignment]],Table1[[#This Row],[End of Employment]]+1,"m")+(11/30)</f>
        <v>1.3666666666666667</v>
      </c>
      <c r="K7" s="40">
        <f>(215/12)*Table1[[#This Row],[Months during which the person is employed within the Reporting Period]]*Table1[[#This Row],[FTE%]]</f>
        <v>42.402777777777779</v>
      </c>
      <c r="L7" s="38">
        <f>(215/12*Table1[[#This Row],[Months Worked on the Project]])*Table1[[#This Row],[FTE%]]</f>
        <v>24.486111111111114</v>
      </c>
      <c r="M7" s="9">
        <v>23000</v>
      </c>
      <c r="N7" s="45">
        <f>Table1[[#This Row],[Remuneration costs incurred DURING the reporting period]]/Table1[[#This Row],[Declarable Day Equivalents]]</f>
        <v>542.41729446446118</v>
      </c>
      <c r="O7" s="48">
        <f>L11*Table1[[#This Row],[DAILY RATE]]</f>
        <v>0</v>
      </c>
      <c r="Q7" s="10"/>
    </row>
    <row r="8" spans="1:17" x14ac:dyDescent="0.3">
      <c r="A8" s="3" t="s">
        <v>21</v>
      </c>
      <c r="B8" s="4">
        <v>1</v>
      </c>
      <c r="C8" s="30">
        <v>44809</v>
      </c>
      <c r="D8" s="30">
        <v>45090</v>
      </c>
      <c r="E8" s="30">
        <v>44866</v>
      </c>
      <c r="F8" s="30">
        <v>45291</v>
      </c>
      <c r="G8" s="30">
        <v>44927</v>
      </c>
      <c r="H8" s="31">
        <f>DATEDIF(Table1[[#This Row],[Period Start]],Table1[[#This Row],[Period End]]+1,"m")</f>
        <v>14</v>
      </c>
      <c r="I8" s="32">
        <f>(DATEDIF(Table1[[#This Row],[Period Start]],Table1[[#This Row],[End of Employment]]+1,"m"))+(13/30)</f>
        <v>7.4333333333333336</v>
      </c>
      <c r="J8" s="33">
        <f>DATEDIF(Table1[[#This Row],[Project Assignment]],Table1[[#This Row],[End of Employment]]+1,"m")+(13/30)</f>
        <v>5.4333333333333336</v>
      </c>
      <c r="K8" s="34">
        <f>(215/12)*Table1[[#This Row],[Months during which the person is employed within the Reporting Period]]*Table1[[#This Row],[FTE%]]</f>
        <v>133.18055555555557</v>
      </c>
      <c r="L8" s="35">
        <f>(215/12*Table1[[#This Row],[Months Worked on the Project]])*Table1[[#This Row],[FTE%]]</f>
        <v>97.347222222222229</v>
      </c>
      <c r="M8" s="5">
        <v>44000</v>
      </c>
      <c r="N8" s="44">
        <f>Table1[[#This Row],[Remuneration costs incurred DURING the reporting period]]/Table1[[#This Row],[Declarable Day Equivalents]]</f>
        <v>330.3785587652518</v>
      </c>
      <c r="O8" s="48">
        <f>L12*Table1[[#This Row],[DAILY RATE]]</f>
        <v>0</v>
      </c>
      <c r="Q8" s="11"/>
    </row>
    <row r="9" spans="1:17" ht="15" thickBot="1" x14ac:dyDescent="0.35">
      <c r="A9" s="6" t="s">
        <v>22</v>
      </c>
      <c r="B9" s="12">
        <v>0.75</v>
      </c>
      <c r="C9" s="30">
        <v>44787</v>
      </c>
      <c r="D9" s="30">
        <v>45139</v>
      </c>
      <c r="E9" s="30">
        <v>44866</v>
      </c>
      <c r="F9" s="30">
        <v>45291</v>
      </c>
      <c r="G9" s="30">
        <v>44927</v>
      </c>
      <c r="H9" s="31">
        <f>DATEDIF(Table1[[#This Row],[Period Start]],Table1[[#This Row],[Period End]]+1,"m")</f>
        <v>14</v>
      </c>
      <c r="I9" s="42">
        <f>(DATEDIF(Table1[[#This Row],[Period Start]],Table1[[#This Row],[Period End]]+1,"m"))+(14/30)</f>
        <v>14.466666666666667</v>
      </c>
      <c r="J9" s="33">
        <f>DATEDIF(Table1[[#This Row],[Project Assignment]],Table1[[#This Row],[End of Employment]]+1,"m")</f>
        <v>7</v>
      </c>
      <c r="K9" s="43">
        <f>(215/12)*Table1[[#This Row],[Months during which the person is employed within the Reporting Period]]*Table1[[#This Row],[FTE%]]</f>
        <v>194.39583333333334</v>
      </c>
      <c r="L9" s="38">
        <f>(215/12*Table1[[#This Row],[Months Worked on the Project]])*Table1[[#This Row],[FTE%]]</f>
        <v>94.0625</v>
      </c>
      <c r="M9" s="9">
        <v>37030</v>
      </c>
      <c r="N9" s="46">
        <f>Table1[[#This Row],[Remuneration costs incurred DURING the reporting period]]/Table1[[#This Row],[Declarable Day Equivalents]]</f>
        <v>190.48762190547637</v>
      </c>
      <c r="O9" s="48">
        <f>L13*Table1[[#This Row],[DAILY RATE]]</f>
        <v>0</v>
      </c>
    </row>
    <row r="10" spans="1:17" x14ac:dyDescent="0.3">
      <c r="A10" s="13" t="s">
        <v>25</v>
      </c>
      <c r="B10" s="13"/>
      <c r="C10" s="24"/>
      <c r="D10" s="24"/>
      <c r="E10" s="24"/>
      <c r="F10" s="24"/>
      <c r="G10" s="24"/>
      <c r="H10" s="24"/>
      <c r="I10" s="25"/>
      <c r="J10" s="26"/>
      <c r="K10" s="27"/>
      <c r="L10" s="28"/>
      <c r="M10" s="47">
        <f>SUBTOTAL(109,Table1[Remuneration costs incurred DURING the reporting period])</f>
        <v>343942.51</v>
      </c>
      <c r="N10" s="29"/>
      <c r="O10" s="50">
        <f>SUBTOTAL(109,Table1[Total Personel Costs])</f>
        <v>173079.14362914537</v>
      </c>
    </row>
    <row r="11" spans="1:17" x14ac:dyDescent="0.3">
      <c r="A11" s="13"/>
      <c r="B11" s="13"/>
      <c r="C11" s="15"/>
      <c r="D11" s="15"/>
      <c r="E11" s="15"/>
      <c r="F11" s="15"/>
      <c r="G11" s="15"/>
      <c r="H11" s="15" t="s">
        <v>23</v>
      </c>
      <c r="I11" s="16"/>
      <c r="J11" s="17"/>
      <c r="K11" s="14"/>
      <c r="L11" s="14"/>
      <c r="M11" s="10"/>
      <c r="N11" s="10"/>
      <c r="O11" s="10"/>
    </row>
    <row r="12" spans="1:17" x14ac:dyDescent="0.3">
      <c r="A12" s="13"/>
      <c r="B12" s="13"/>
      <c r="C12" s="15"/>
      <c r="D12" s="15"/>
      <c r="E12" s="15"/>
      <c r="F12" s="15"/>
      <c r="G12" s="15"/>
      <c r="H12" s="15"/>
      <c r="I12" s="16"/>
      <c r="J12" s="17"/>
      <c r="K12" s="14"/>
      <c r="L12" s="14"/>
      <c r="M12" s="10"/>
      <c r="N12" s="10"/>
      <c r="O12" s="10"/>
    </row>
    <row r="13" spans="1:17" x14ac:dyDescent="0.3">
      <c r="A13" s="13"/>
      <c r="B13" s="13"/>
      <c r="C13" s="15"/>
      <c r="D13" s="15"/>
      <c r="E13" s="15"/>
      <c r="F13" s="15"/>
      <c r="G13" s="18"/>
      <c r="H13" s="15"/>
      <c r="I13" s="16"/>
      <c r="J13" s="17"/>
      <c r="K13" s="14"/>
      <c r="L13" s="14"/>
      <c r="M13" s="10"/>
      <c r="N13" s="10"/>
      <c r="O13" s="10"/>
    </row>
    <row r="14" spans="1:17" x14ac:dyDescent="0.3">
      <c r="A14" s="13"/>
      <c r="B14" s="13"/>
      <c r="C14" s="15"/>
      <c r="D14" s="15"/>
      <c r="E14" s="15"/>
      <c r="F14" s="15"/>
      <c r="G14" s="18"/>
      <c r="H14" s="15"/>
      <c r="I14" s="16"/>
      <c r="J14" s="17"/>
      <c r="K14" s="14"/>
      <c r="L14" s="14"/>
      <c r="M14" s="10"/>
      <c r="N14" s="10"/>
      <c r="O14" s="10"/>
    </row>
    <row r="15" spans="1:17" x14ac:dyDescent="0.3">
      <c r="A15" s="13"/>
      <c r="B15" s="13"/>
      <c r="C15" s="15"/>
      <c r="D15" s="15"/>
      <c r="E15" s="15"/>
      <c r="F15" s="15"/>
      <c r="G15" s="18"/>
      <c r="H15" s="15"/>
      <c r="I15" s="16"/>
      <c r="J15" s="17"/>
      <c r="K15" s="14"/>
      <c r="L15" s="14"/>
      <c r="N15" s="10"/>
      <c r="O15" s="10"/>
    </row>
    <row r="16" spans="1:17" x14ac:dyDescent="0.3">
      <c r="A16" s="13"/>
      <c r="B16" s="13"/>
      <c r="C16" s="15"/>
      <c r="D16" s="15"/>
      <c r="E16" s="15"/>
      <c r="F16" s="15"/>
      <c r="G16" s="18"/>
      <c r="H16" s="15"/>
      <c r="I16" s="16"/>
      <c r="J16" s="17"/>
      <c r="K16" s="14"/>
      <c r="L16" s="19"/>
      <c r="N16" s="10"/>
      <c r="O16" s="10"/>
    </row>
    <row r="17" spans="1:15" x14ac:dyDescent="0.3">
      <c r="A17" s="13"/>
      <c r="B17" s="13"/>
      <c r="C17" s="15"/>
      <c r="D17" s="15"/>
      <c r="E17" s="15"/>
      <c r="F17" s="15"/>
      <c r="G17" s="18"/>
      <c r="H17" s="15"/>
      <c r="I17" s="16"/>
      <c r="J17" s="17"/>
      <c r="K17" s="14"/>
      <c r="L17" s="14"/>
      <c r="N17" s="10"/>
      <c r="O17" s="10"/>
    </row>
    <row r="18" spans="1:15" x14ac:dyDescent="0.3">
      <c r="A18" s="13"/>
      <c r="B18" s="13"/>
      <c r="C18" s="15"/>
      <c r="D18" s="15"/>
      <c r="E18" s="15"/>
      <c r="F18" s="15"/>
      <c r="G18" s="18"/>
      <c r="H18" s="15"/>
      <c r="I18" s="16"/>
      <c r="J18" s="17"/>
      <c r="K18" s="14"/>
      <c r="L18" s="14"/>
      <c r="M18" s="10"/>
      <c r="N18" s="10"/>
      <c r="O18" s="10"/>
    </row>
    <row r="19" spans="1:15" x14ac:dyDescent="0.3">
      <c r="B19" s="13"/>
      <c r="C19" s="15"/>
      <c r="D19" s="15"/>
      <c r="E19" s="15"/>
      <c r="F19" s="15"/>
      <c r="G19" s="15"/>
      <c r="H19" s="15"/>
      <c r="I19" s="16"/>
      <c r="J19" s="17"/>
      <c r="K19" s="14"/>
      <c r="L19" s="14"/>
      <c r="M19" s="10"/>
      <c r="N19" s="10"/>
      <c r="O19" s="10"/>
    </row>
    <row r="20" spans="1:15" x14ac:dyDescent="0.3">
      <c r="B20" s="13"/>
      <c r="C20" s="15"/>
      <c r="D20" s="15"/>
      <c r="E20" s="15"/>
      <c r="F20" s="15"/>
      <c r="G20" s="15"/>
      <c r="H20" s="15"/>
      <c r="I20" s="16"/>
      <c r="J20" s="17"/>
      <c r="K20" s="14"/>
      <c r="L20" s="14"/>
      <c r="M20" s="10"/>
      <c r="N20" s="10"/>
      <c r="O20" s="10"/>
    </row>
    <row r="21" spans="1:15" x14ac:dyDescent="0.3">
      <c r="B21" s="13"/>
      <c r="C21" s="15"/>
      <c r="D21" s="15"/>
      <c r="E21" s="15"/>
      <c r="F21" s="15"/>
      <c r="G21" s="15"/>
      <c r="H21" s="15"/>
      <c r="I21" s="16"/>
      <c r="J21" s="17"/>
      <c r="K21" s="14"/>
      <c r="L21" s="14"/>
      <c r="M21" s="10"/>
      <c r="N21" s="10"/>
      <c r="O21" s="10"/>
    </row>
    <row r="22" spans="1:15" x14ac:dyDescent="0.3">
      <c r="B22" s="13"/>
      <c r="C22" s="15"/>
      <c r="D22" s="15"/>
      <c r="E22" s="15"/>
      <c r="F22" s="15"/>
      <c r="G22" s="15"/>
      <c r="H22" s="15"/>
      <c r="I22" s="16"/>
      <c r="J22" s="17"/>
      <c r="K22" s="14"/>
      <c r="L22" s="14"/>
      <c r="M22" s="10"/>
      <c r="N22" s="10"/>
      <c r="O22" s="10"/>
    </row>
    <row r="23" spans="1:15" x14ac:dyDescent="0.3">
      <c r="B23" s="13"/>
      <c r="C23" s="15"/>
      <c r="D23" s="15"/>
      <c r="E23" s="15"/>
      <c r="F23" s="15"/>
      <c r="G23" s="15"/>
      <c r="H23" s="15"/>
      <c r="I23" s="16"/>
      <c r="J23" s="17"/>
      <c r="K23" s="14"/>
      <c r="L23" s="14"/>
      <c r="M23" s="10"/>
      <c r="N23" s="10"/>
      <c r="O23" s="10"/>
    </row>
    <row r="24" spans="1:15" x14ac:dyDescent="0.3">
      <c r="B24" s="13"/>
      <c r="C24" s="15"/>
      <c r="D24" s="15"/>
      <c r="E24" s="15"/>
      <c r="F24" s="15"/>
      <c r="G24" s="15"/>
      <c r="H24" s="15"/>
      <c r="I24" s="16"/>
      <c r="J24" s="17"/>
      <c r="K24" s="14"/>
      <c r="L24" s="14"/>
      <c r="M24" s="10"/>
      <c r="N24" s="10"/>
      <c r="O24" s="10"/>
    </row>
    <row r="25" spans="1:15" x14ac:dyDescent="0.3">
      <c r="B25" s="13"/>
      <c r="C25" s="15"/>
      <c r="D25" s="15"/>
      <c r="E25" s="15"/>
      <c r="F25" s="15"/>
      <c r="G25" s="15"/>
      <c r="H25" s="15"/>
      <c r="I25" s="20"/>
      <c r="J25" s="13"/>
      <c r="K25" s="21"/>
      <c r="L25" s="18"/>
      <c r="M25" s="10"/>
      <c r="N25" s="10"/>
      <c r="O25" s="10"/>
    </row>
    <row r="26" spans="1:15" x14ac:dyDescent="0.3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1:15" x14ac:dyDescent="0.3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</row>
    <row r="28" spans="1:15" x14ac:dyDescent="0.3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5" x14ac:dyDescent="0.3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1:15" x14ac:dyDescent="0.3">
      <c r="A30" s="13"/>
      <c r="B30" s="22"/>
      <c r="C30" s="13"/>
      <c r="D30" s="13"/>
      <c r="E30" s="13" t="s">
        <v>24</v>
      </c>
      <c r="F30" s="13"/>
      <c r="G30" s="13"/>
      <c r="H30" s="13"/>
      <c r="I30" s="13"/>
      <c r="J30" s="13"/>
      <c r="K30" s="13"/>
      <c r="L30" s="13"/>
      <c r="M30" s="13"/>
      <c r="N30" s="13"/>
      <c r="O30" s="13"/>
    </row>
  </sheetData>
  <sheetProtection algorithmName="SHA-512" hashValue="DMftH8oCphEjJaHRoQSP79LdYANGAJC+7VSl1l+RoGZOt40sAOYpfn21UvzfDSD5x7NvhKQic5USghZLJIQYMw==" saltValue="2KCS+KJvqyU5cNNui1Wk2w==" spinCount="100000" sheet="1" sort="0" autoFilter="0" pivotTables="0"/>
  <pageMargins left="0.7" right="0.7" top="0.75" bottom="0.75" header="0.3" footer="0.3"/>
  <ignoredErrors>
    <ignoredError sqref="I6" calculatedColumn="1"/>
  </ignoredErrors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Simple 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Dishkova</dc:creator>
  <cp:lastModifiedBy>Sara Dishkova</cp:lastModifiedBy>
  <dcterms:created xsi:type="dcterms:W3CDTF">2024-09-03T23:00:04Z</dcterms:created>
  <dcterms:modified xsi:type="dcterms:W3CDTF">2025-06-27T17:26:13Z</dcterms:modified>
</cp:coreProperties>
</file>